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<sst xmlns="http://schemas.openxmlformats.org/spreadsheetml/2006/main" count="28" uniqueCount="23">
  <si>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Some Storage Factoids</t>
  </si>
  <si>
    <t>TVA Racoon Mountain</t>
  </si>
  <si>
    <t>Storage (hrs)</t>
  </si>
  <si>
    <t>Energy (GWh)</t>
  </si>
  <si>
    <t>Power (GW)</t>
  </si>
  <si>
    <t>Alabama CAES</t>
  </si>
  <si>
    <t>Scaled ETM SMES</t>
  </si>
  <si>
    <t>How much hydrogen would it take to equal Racoon Mountain?</t>
  </si>
  <si>
    <t>kWh =</t>
  </si>
  <si>
    <t>m</t>
  </si>
  <si>
    <t>kJ =</t>
  </si>
  <si>
    <t>m^3 H2 (STP) =</t>
  </si>
  <si>
    <t>m^3 H2 (20 K) =</t>
  </si>
  <si>
    <t>GWh</t>
  </si>
  <si>
    <t>Thus, one Racoon Mountain =</t>
  </si>
  <si>
    <t>meter edge cube</t>
  </si>
  <si>
    <t>m^3 LH2 =&gt;</t>
  </si>
  <si>
    <t>km of pipe of</t>
  </si>
  <si>
    <t>cm diameter</t>
  </si>
  <si>
    <t>miles of pipe of</t>
  </si>
  <si>
    <t>in diameter</t>
  </si>
  <si>
    <t>MJ/m =</t>
  </si>
  <si>
    <t>GWh/m =&gt;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</si>
</sst>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E+00"/>
    <numFmt numFmtId="166" formatCode="0.000E+00"/>
    <numFmt numFmtId="167" formatCode="0.0E+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4" fontId="0" fillId="0" borderId="0" xfId="15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D3">
      <selection activeCell="H22" sqref="H22"/>
    </sheetView>
  </sheetViews>
  <sheetFormatPr defaultColWidth="9.140625" defaultRowHeight="12.75"/>
  <cols>
    <col min="4" max="4" width="12.8515625" style="0" customWidth="1"/>
    <col min="5" max="5" width="12.28125" style="0" customWidth="1"/>
    <col min="6" max="6" width="13.421875" style="0" customWidth="1"/>
    <col min="7" max="7" width="14.28125" style="0" customWidth="1"/>
    <col min="8" max="8" width="15.7109375" style="0" customWidth="1"/>
    <col min="9" max="9" width="12.421875" style="0" bestFit="1" customWidth="1"/>
    <col min="10" max="10" width="12.00390625" style="0" customWidth="1"/>
  </cols>
  <sheetData>
    <row r="1" ht="15.75">
      <c r="A1" s="1" t="s">
        <v>0</v>
      </c>
    </row>
    <row r="3" spans="5:7" ht="12.75">
      <c r="E3" s="2" t="s">
        <v>4</v>
      </c>
      <c r="F3" s="2" t="s">
        <v>2</v>
      </c>
      <c r="G3" s="2" t="s">
        <v>3</v>
      </c>
    </row>
    <row r="4" spans="2:7" ht="12.75">
      <c r="B4" t="s">
        <v>1</v>
      </c>
      <c r="E4">
        <v>1.6</v>
      </c>
      <c r="F4">
        <v>20</v>
      </c>
      <c r="G4">
        <f>E4*F4</f>
        <v>32</v>
      </c>
    </row>
    <row r="5" spans="2:7" ht="12.75">
      <c r="B5" t="s">
        <v>5</v>
      </c>
      <c r="E5">
        <v>1</v>
      </c>
      <c r="F5">
        <v>20</v>
      </c>
      <c r="G5">
        <f>E5*F5</f>
        <v>20</v>
      </c>
    </row>
    <row r="6" spans="2:7" ht="12.75">
      <c r="B6" t="s">
        <v>6</v>
      </c>
      <c r="E6">
        <v>1</v>
      </c>
      <c r="F6">
        <v>8</v>
      </c>
      <c r="G6">
        <f>E6*F6</f>
        <v>8</v>
      </c>
    </row>
    <row r="12" ht="12.75">
      <c r="B12" s="3" t="s">
        <v>7</v>
      </c>
    </row>
    <row r="14" spans="1:11" ht="12.75">
      <c r="A14" s="3">
        <v>1</v>
      </c>
      <c r="B14" t="s">
        <v>11</v>
      </c>
      <c r="D14" s="4">
        <v>10603.604179104479</v>
      </c>
      <c r="E14" t="s">
        <v>10</v>
      </c>
      <c r="F14" s="5">
        <v>2.9454456053067997</v>
      </c>
      <c r="G14" t="s">
        <v>8</v>
      </c>
      <c r="H14" s="6">
        <f>F14/1000000</f>
        <v>2.9454456053067995E-06</v>
      </c>
      <c r="I14" t="s">
        <v>13</v>
      </c>
      <c r="K14" s="6">
        <f>H15/H14</f>
        <v>787.7169559412548</v>
      </c>
    </row>
    <row r="15" spans="1:9" ht="12.75">
      <c r="A15" s="3">
        <v>1</v>
      </c>
      <c r="B15" t="s">
        <v>12</v>
      </c>
      <c r="D15" s="4">
        <v>8352638.805970149</v>
      </c>
      <c r="E15" t="s">
        <v>10</v>
      </c>
      <c r="F15" s="5">
        <v>2320.177446102819</v>
      </c>
      <c r="G15" t="s">
        <v>8</v>
      </c>
      <c r="H15" s="6">
        <f>F15/1000000</f>
        <v>0.002320177446102819</v>
      </c>
      <c r="I15" t="s">
        <v>13</v>
      </c>
    </row>
    <row r="17" spans="2:8" ht="12.75">
      <c r="B17" t="s">
        <v>14</v>
      </c>
      <c r="E17" s="6">
        <f>G4/H15</f>
        <v>13792.048558074777</v>
      </c>
      <c r="F17" t="s">
        <v>16</v>
      </c>
      <c r="G17" s="7">
        <f>E17^(1/3)</f>
        <v>23.981495318250843</v>
      </c>
      <c r="H17" t="s">
        <v>15</v>
      </c>
    </row>
    <row r="18" spans="5:10" ht="12.75">
      <c r="E18" s="6"/>
      <c r="G18" s="8">
        <f>($E$17/((3.14159/4)*(I18/100)^2))/1000</f>
        <v>780.4709537710963</v>
      </c>
      <c r="H18" t="s">
        <v>17</v>
      </c>
      <c r="I18">
        <v>15</v>
      </c>
      <c r="J18" t="s">
        <v>18</v>
      </c>
    </row>
    <row r="19" spans="7:10" ht="12.75">
      <c r="G19" s="8">
        <f>($E$17/((3.14159/4)*(I19/100)^2))/1000</f>
        <v>439.01491149624155</v>
      </c>
      <c r="H19" t="s">
        <v>17</v>
      </c>
      <c r="I19">
        <v>20</v>
      </c>
      <c r="J19" t="s">
        <v>18</v>
      </c>
    </row>
    <row r="20" spans="7:10" ht="12.75">
      <c r="G20" s="8">
        <f>G19/1.6</f>
        <v>274.38431968515096</v>
      </c>
      <c r="H20" t="s">
        <v>19</v>
      </c>
      <c r="I20" s="8">
        <f>I19/2.56</f>
        <v>7.8125</v>
      </c>
      <c r="J20" t="s">
        <v>20</v>
      </c>
    </row>
    <row r="22" spans="3:9" ht="12.75">
      <c r="C22" s="6">
        <v>0.003785411784</v>
      </c>
      <c r="D22" s="6">
        <v>2.95735E-05</v>
      </c>
      <c r="E22" s="6">
        <f>C22/D22</f>
        <v>128.00012795238982</v>
      </c>
      <c r="I22">
        <f>3.14159*0.01</f>
        <v>0.0314159</v>
      </c>
    </row>
    <row r="23" spans="9:11" ht="12.75">
      <c r="I23" s="6">
        <f>E17/I22</f>
        <v>439014.9114962417</v>
      </c>
      <c r="J23" s="6">
        <f>I23/1000</f>
        <v>439.01491149624167</v>
      </c>
      <c r="K23" s="6">
        <f>J23/1.6</f>
        <v>274.384319685151</v>
      </c>
    </row>
    <row r="25" spans="7:12" ht="12.75">
      <c r="G25">
        <f>250/3.81</f>
        <v>65.61679790026247</v>
      </c>
      <c r="H25" t="s">
        <v>21</v>
      </c>
      <c r="I25">
        <f>G25/(1000*3600)</f>
        <v>1.8226888305628465E-05</v>
      </c>
      <c r="J25" t="s">
        <v>22</v>
      </c>
      <c r="K25">
        <f>G4/I25</f>
        <v>1755647.9999999998</v>
      </c>
      <c r="L25" t="s">
        <v>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Grant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Grant</dc:creator>
  <cp:keywords/>
  <dc:description/>
  <cp:lastModifiedBy>Paul M. Grant</cp:lastModifiedBy>
  <dcterms:created xsi:type="dcterms:W3CDTF">2003-06-05T22:52:48Z</dcterms:created>
  <dcterms:modified xsi:type="dcterms:W3CDTF">2004-05-15T01:05:11Z</dcterms:modified>
  <cp:category/>
  <cp:version/>
  <cp:contentType/>
  <cp:contentStatus/>
</cp:coreProperties>
</file>